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213695729697/WOPIServiceId_TP_BOX_2/WOPIUserId_12788361875/"/>
    </mc:Choice>
  </mc:AlternateContent>
  <xr:revisionPtr revIDLastSave="0" documentId="8_{A8F7FADB-A039-4E0D-9044-25B2157FE3E5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כמויות לצורך שקלול" sheetId="5" state="hidden" r:id="rId1"/>
    <sheet name="הצעת מחיר " sheetId="2" r:id="rId2"/>
  </sheets>
  <externalReferences>
    <externalReference r:id="rId3"/>
  </externalReferences>
  <definedNames>
    <definedName name="_xlnm.Print_Area" localSheetId="1">'הצעת מחיר '!$A$1:$H$31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  <c r="E14" i="2" l="1"/>
  <c r="E13" i="2"/>
  <c r="E12" i="2"/>
  <c r="H12" i="2" s="1"/>
  <c r="E11" i="2"/>
  <c r="H13" i="2"/>
  <c r="G7" i="2"/>
  <c r="G18" i="2"/>
  <c r="H18" i="2"/>
  <c r="E15" i="2"/>
  <c r="H15" i="2" s="1"/>
  <c r="E22" i="2"/>
  <c r="H22" i="2" s="1"/>
  <c r="E21" i="2"/>
  <c r="G21" i="2" s="1"/>
  <c r="E9" i="2"/>
  <c r="G9" i="2" s="1"/>
  <c r="H14" i="2"/>
  <c r="H11" i="2"/>
  <c r="E8" i="2"/>
  <c r="H8" i="2" s="1"/>
  <c r="E26" i="2"/>
  <c r="H26" i="2" s="1"/>
  <c r="H9" i="2" l="1"/>
  <c r="H7" i="2"/>
  <c r="G15" i="2"/>
  <c r="G14" i="2"/>
  <c r="H21" i="2"/>
  <c r="G13" i="2"/>
  <c r="G22" i="2"/>
  <c r="G11" i="2"/>
  <c r="G8" i="2"/>
  <c r="G26" i="2"/>
  <c r="G12" i="2"/>
  <c r="E20" i="2"/>
  <c r="E17" i="2"/>
  <c r="B27" i="5"/>
  <c r="B26" i="5"/>
  <c r="D26" i="5" s="1"/>
  <c r="B25" i="5"/>
  <c r="D25" i="5" s="1"/>
  <c r="B24" i="5"/>
  <c r="D24" i="5" s="1"/>
  <c r="B23" i="5"/>
  <c r="D23" i="5" s="1"/>
  <c r="B22" i="5"/>
  <c r="D22" i="5" s="1"/>
  <c r="B17" i="5"/>
  <c r="B16" i="5"/>
  <c r="D16" i="5" s="1"/>
  <c r="B15" i="5"/>
  <c r="D15" i="5" s="1"/>
  <c r="B14" i="5"/>
  <c r="D14" i="5" s="1"/>
  <c r="B13" i="5"/>
  <c r="D13" i="5" s="1"/>
  <c r="B12" i="5"/>
  <c r="D12" i="5" s="1"/>
  <c r="B11" i="5"/>
  <c r="B9" i="5"/>
  <c r="D9" i="5" s="1"/>
  <c r="B8" i="5"/>
  <c r="B7" i="5"/>
  <c r="B6" i="5"/>
  <c r="D6" i="5" s="1"/>
  <c r="B5" i="5"/>
  <c r="D5" i="5" s="1"/>
  <c r="B4" i="5"/>
  <c r="D4" i="5" s="1"/>
  <c r="B3" i="5"/>
  <c r="B2" i="5"/>
  <c r="D2" i="5" s="1"/>
  <c r="H20" i="2" l="1"/>
  <c r="G20" i="2"/>
  <c r="H17" i="2"/>
  <c r="G17" i="2"/>
  <c r="B19" i="5"/>
  <c r="D19" i="5" s="1"/>
  <c r="G27" i="2" l="1"/>
  <c r="H27" i="2"/>
  <c r="B21" i="5"/>
  <c r="D21" i="5" s="1"/>
  <c r="B20" i="5"/>
  <c r="D20" i="5" s="1"/>
</calcChain>
</file>

<file path=xl/sharedStrings.xml><?xml version="1.0" encoding="utf-8"?>
<sst xmlns="http://schemas.openxmlformats.org/spreadsheetml/2006/main" count="90" uniqueCount="83">
  <si>
    <t>תאריך</t>
  </si>
  <si>
    <t>פרמטר</t>
  </si>
  <si>
    <t>_______________________________</t>
  </si>
  <si>
    <t>מתן אישור החלמה למטופל חסר ביטוח</t>
  </si>
  <si>
    <t>כמות לצורך שקלול בלבד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</si>
  <si>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</si>
  <si>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</si>
  <si>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</si>
  <si>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</si>
  <si>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</si>
  <si>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</si>
  <si>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</si>
  <si>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</si>
  <si>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</si>
  <si>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</si>
  <si>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</si>
  <si>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</si>
  <si>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</si>
  <si>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</si>
  <si>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</si>
  <si>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</si>
  <si>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</si>
  <si>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</si>
  <si>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</si>
  <si>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</si>
  <si>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</si>
  <si>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</si>
  <si>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</si>
  <si>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</si>
  <si>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</si>
  <si>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</si>
  <si>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</si>
  <si>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</si>
  <si>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___________________________</t>
  </si>
  <si>
    <t>____________</t>
  </si>
  <si>
    <t>מתן חיסונים נגד קורונה</t>
  </si>
  <si>
    <t>הצעת המחיר</t>
  </si>
  <si>
    <t>גב אל גב</t>
  </si>
  <si>
    <t>שינוע באמבולנס</t>
  </si>
  <si>
    <t>מתן שירותי מרפאה</t>
  </si>
  <si>
    <t>שעת ביקור רופא במקלטים</t>
  </si>
  <si>
    <t>שעת רופא עיניים</t>
  </si>
  <si>
    <t>שעת רופא אף אוזן גרון</t>
  </si>
  <si>
    <t>שעת אורתופד</t>
  </si>
  <si>
    <t>שירותים אופציונליים במרפאה</t>
  </si>
  <si>
    <t>שעת רופא נשים</t>
  </si>
  <si>
    <t>מגשר תרבותי</t>
  </si>
  <si>
    <t>שעת בדיקת דימות (לא גניקולוגי)</t>
  </si>
  <si>
    <t>יחידת מידה</t>
  </si>
  <si>
    <t>מחיר לחודש</t>
  </si>
  <si>
    <t>שעה (60 דקות) בה ניתן שירות רופא מומחה במרפאה</t>
  </si>
  <si>
    <t>שעה (60 דקות) בה ניתן שירות בדיקות דימות במרפאה</t>
  </si>
  <si>
    <t>מחיר יחידה לאחר הנחה</t>
  </si>
  <si>
    <t>כן</t>
  </si>
  <si>
    <t>לא</t>
  </si>
  <si>
    <t>שעה (60 דקות) כולל כל ההוצאות הכרוכות בה, לרבות נסיעה למקלט</t>
  </si>
  <si>
    <t>גב אל גב ועד לסכום של 250 שח</t>
  </si>
  <si>
    <t>שעה (60 דקות)</t>
  </si>
  <si>
    <t xml:space="preserve">מעקב וניטור חולי קורונה בסיכון תעריף לכל המעקב  </t>
  </si>
  <si>
    <t>טופס הצעת מחיר מכרז 08/2023 להפעלת מרפאה ומתן שירותים לחסרי ביטוח רפואי</t>
  </si>
  <si>
    <r>
      <t>בדיקות קורונה מעבדה</t>
    </r>
    <r>
      <rPr>
        <b/>
        <sz val="11"/>
        <color theme="1"/>
        <rFont val="Arial"/>
        <family val="2"/>
        <scheme val="minor"/>
      </rPr>
      <t xml:space="preserve"> פרטית</t>
    </r>
    <r>
      <rPr>
        <sz val="11"/>
        <color theme="1"/>
        <rFont val="Arial"/>
        <family val="2"/>
        <charset val="177"/>
        <scheme val="minor"/>
      </rPr>
      <t xml:space="preserve"> כולל ריאגנטים ודיגום</t>
    </r>
  </si>
  <si>
    <t>בדיקות אנטיגן מוסדי</t>
  </si>
  <si>
    <t>אנטיגן מפוקח מרחוק</t>
  </si>
  <si>
    <t>מעקב אחר חולה בודד</t>
  </si>
  <si>
    <t>מתן אישור לחולה</t>
  </si>
  <si>
    <t>מחיר לבדיקה</t>
  </si>
  <si>
    <t>מחיר לחיסון</t>
  </si>
  <si>
    <t>מחיר מקסימום לא כולל מע"מ</t>
  </si>
  <si>
    <t xml:space="preserve">סה"כ </t>
  </si>
  <si>
    <t>מחיר לצורך שקלול כולל מע"מ (ככל שחל על המציע)</t>
  </si>
  <si>
    <t>האם המציע חייב במע"מ?</t>
  </si>
  <si>
    <t>מחיר לצורך שקלול לא כולל מע"מ</t>
  </si>
  <si>
    <t>שם המציע + ח.פ</t>
  </si>
  <si>
    <t>______________</t>
  </si>
  <si>
    <t>שם פרטי ומשפחה (מורשה חתימה)</t>
  </si>
  <si>
    <t>חתימה (מורשה חתימה)</t>
  </si>
  <si>
    <t>ניטור, טיפול ומעקב אחרי חולי קורונה חסרי ביטוח רפואי</t>
  </si>
  <si>
    <t xml:space="preserve">ביצוע בדיקות לגילוי נגיף הקורונה </t>
  </si>
  <si>
    <t>מתן טיפול תרופתי לחולה קורונה - שינוע</t>
  </si>
  <si>
    <t>מחיר חודשי (FIX) לכלל השירותים המופיעים בחוזר חטיבת הרפואה לאמות מידה להפעלת מוקד לשירותי רפואה דחופה בקהילה  ובסעיף 2 למפרט השירותים לעניין הפעלת המרפאה</t>
  </si>
  <si>
    <t>חיסונים, שינוע וטיפול תרופתי</t>
  </si>
  <si>
    <t>ללא</t>
  </si>
  <si>
    <t>הצעת מחיר / אחוז הנחה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</si>
</sst>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1"/>
      <color theme="0" tint="-0.34998626667073579"/>
      <name val="Arial"/>
      <family val="2"/>
      <charset val="177"/>
      <scheme val="minor"/>
    </font>
    <font>
      <sz val="18"/>
      <color rgb="FF3F3F76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7F7F7F"/>
      </bottom>
      <diagonal/>
    </border>
  </borders>
  <cellStyleXfs count="7">
    <xf numFmtId="0" fontId="0" fillId="0" borderId="0"/>
    <xf numFmtId="0" fontId="4" fillId="3" borderId="0" applyNumberFormat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0" fontId="6" fillId="4" borderId="0" applyNumberFormat="0" applyBorder="0" applyAlignment="0" applyProtection="0"/>
    <xf numFmtId="0" fontId="8" fillId="5" borderId="16" applyNumberFormat="0" applyAlignment="0" applyProtection="0"/>
    <xf numFmtId="0" fontId="4" fillId="6" borderId="0" applyNumberFormat="0" applyBorder="0" applyAlignment="0" applyProtection="0"/>
  </cellStyleXfs>
  <cellXfs count="80">
    <xf numFmtId="0" fontId="0" fillId="0" borderId="0" xfId="0"/>
    <xf numFmtId="0" fontId="2" fillId="0" borderId="0" xfId="0" applyFont="1" applyAlignment="1">
      <alignment horizontal="center" vertical="center" wrapText="1" readingOrder="2"/>
    </xf>
    <xf numFmtId="0" fontId="0" fillId="0" borderId="0" xfId="0" applyAlignment="1">
      <alignment wrapText="1"/>
    </xf>
    <xf numFmtId="0" fontId="2" fillId="0" borderId="0" xfId="0" applyFont="1" applyAlignment="1">
      <alignment vertical="center" wrapText="1" readingOrder="2"/>
    </xf>
    <xf numFmtId="0" fontId="5" fillId="0" borderId="0" xfId="2" applyAlignment="1">
      <alignment horizontal="right" vertical="center" wrapText="1"/>
    </xf>
    <xf numFmtId="0" fontId="5" fillId="0" borderId="1" xfId="2" applyBorder="1" applyAlignment="1">
      <alignment horizontal="right" vertical="center" wrapText="1"/>
    </xf>
    <xf numFmtId="0" fontId="5" fillId="0" borderId="10" xfId="2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4" fontId="0" fillId="0" borderId="0" xfId="3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43" fontId="0" fillId="0" borderId="1" xfId="3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3" fontId="0" fillId="0" borderId="3" xfId="3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3" fontId="0" fillId="2" borderId="1" xfId="3" applyFont="1" applyFill="1" applyBorder="1" applyAlignment="1">
      <alignment horizontal="center" vertical="center" wrapText="1"/>
    </xf>
    <xf numFmtId="43" fontId="0" fillId="2" borderId="2" xfId="3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3" fontId="6" fillId="4" borderId="8" xfId="3" applyFont="1" applyFill="1" applyBorder="1" applyAlignment="1">
      <alignment horizontal="center" vertical="center"/>
    </xf>
    <xf numFmtId="43" fontId="0" fillId="0" borderId="0" xfId="3" applyFont="1" applyAlignment="1">
      <alignment horizontal="center" vertical="center"/>
    </xf>
    <xf numFmtId="39" fontId="0" fillId="0" borderId="1" xfId="3" applyNumberFormat="1" applyFont="1" applyBorder="1" applyAlignment="1">
      <alignment horizontal="center" vertical="center"/>
    </xf>
    <xf numFmtId="39" fontId="5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7" fillId="6" borderId="2" xfId="6" applyFont="1" applyBorder="1" applyAlignment="1">
      <alignment vertical="center"/>
    </xf>
    <xf numFmtId="0" fontId="7" fillId="6" borderId="6" xfId="6" applyFont="1" applyBorder="1" applyAlignment="1">
      <alignment vertical="center" wrapText="1"/>
    </xf>
    <xf numFmtId="164" fontId="7" fillId="6" borderId="1" xfId="6" applyNumberFormat="1" applyFont="1" applyBorder="1" applyAlignment="1">
      <alignment horizontal="center" vertical="center" wrapText="1"/>
    </xf>
    <xf numFmtId="0" fontId="7" fillId="6" borderId="1" xfId="6" applyFont="1" applyBorder="1" applyAlignment="1">
      <alignment horizontal="center" vertical="center" wrapText="1"/>
    </xf>
    <xf numFmtId="43" fontId="7" fillId="6" borderId="1" xfId="6" applyNumberFormat="1" applyFont="1" applyBorder="1" applyAlignment="1">
      <alignment horizontal="center" vertical="center" wrapText="1"/>
    </xf>
    <xf numFmtId="43" fontId="7" fillId="6" borderId="3" xfId="6" applyNumberFormat="1" applyFont="1" applyBorder="1" applyAlignment="1">
      <alignment horizontal="center" vertical="center" wrapText="1"/>
    </xf>
    <xf numFmtId="43" fontId="0" fillId="0" borderId="0" xfId="3" applyFont="1" applyAlignment="1">
      <alignment vertical="center"/>
    </xf>
    <xf numFmtId="43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0" fontId="0" fillId="0" borderId="10" xfId="0" applyBorder="1" applyAlignment="1">
      <alignment vertical="center" wrapText="1"/>
    </xf>
    <xf numFmtId="0" fontId="1" fillId="0" borderId="1" xfId="2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43" fontId="9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7" fillId="6" borderId="10" xfId="6" applyFont="1" applyBorder="1" applyAlignment="1">
      <alignment horizontal="center" vertical="center" wrapText="1"/>
    </xf>
    <xf numFmtId="43" fontId="5" fillId="0" borderId="10" xfId="0" applyNumberFormat="1" applyFont="1" applyBorder="1" applyAlignment="1">
      <alignment horizontal="center" vertical="center" wrapText="1"/>
    </xf>
    <xf numFmtId="10" fontId="8" fillId="5" borderId="16" xfId="5" applyNumberFormat="1" applyAlignment="1" applyProtection="1">
      <alignment horizontal="center" vertical="center"/>
      <protection locked="0"/>
    </xf>
    <xf numFmtId="0" fontId="11" fillId="5" borderId="16" xfId="5" applyFont="1" applyAlignment="1" applyProtection="1">
      <alignment horizontal="center" vertical="center" wrapText="1"/>
      <protection locked="0"/>
    </xf>
    <xf numFmtId="3" fontId="0" fillId="0" borderId="1" xfId="0" applyNumberForma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39" fontId="5" fillId="0" borderId="1" xfId="3" applyNumberFormat="1" applyFont="1" applyFill="1" applyBorder="1" applyAlignment="1">
      <alignment horizontal="center" vertical="center" wrapText="1"/>
    </xf>
    <xf numFmtId="2" fontId="8" fillId="5" borderId="16" xfId="3" applyNumberFormat="1" applyFont="1" applyFill="1" applyBorder="1" applyAlignment="1" applyProtection="1">
      <alignment horizontal="center" vertical="center"/>
      <protection locked="0"/>
    </xf>
    <xf numFmtId="164" fontId="0" fillId="0" borderId="10" xfId="3" applyNumberFormat="1" applyFont="1" applyBorder="1" applyAlignment="1">
      <alignment horizontal="center" vertical="center"/>
    </xf>
    <xf numFmtId="164" fontId="0" fillId="0" borderId="5" xfId="3" applyNumberFormat="1" applyFont="1" applyBorder="1" applyAlignment="1">
      <alignment horizontal="center" vertical="center"/>
    </xf>
    <xf numFmtId="164" fontId="0" fillId="0" borderId="6" xfId="3" applyNumberFormat="1" applyFont="1" applyBorder="1" applyAlignment="1">
      <alignment horizontal="center" vertical="center"/>
    </xf>
    <xf numFmtId="0" fontId="6" fillId="4" borderId="7" xfId="4" applyBorder="1" applyAlignment="1">
      <alignment horizontal="left" vertical="center"/>
    </xf>
    <xf numFmtId="0" fontId="6" fillId="4" borderId="0" xfId="4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2" borderId="4" xfId="0" applyFill="1" applyBorder="1" applyAlignment="1">
      <alignment horizontal="right" vertical="center"/>
    </xf>
    <xf numFmtId="0" fontId="0" fillId="2" borderId="5" xfId="0" applyFill="1" applyBorder="1" applyAlignment="1">
      <alignment horizontal="right" vertical="center"/>
    </xf>
    <xf numFmtId="0" fontId="0" fillId="2" borderId="9" xfId="0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0" fontId="5" fillId="2" borderId="9" xfId="0" applyFont="1" applyFill="1" applyBorder="1" applyAlignment="1">
      <alignment horizontal="right" vertical="center"/>
    </xf>
    <xf numFmtId="0" fontId="4" fillId="3" borderId="14" xfId="1" applyBorder="1" applyAlignment="1">
      <alignment horizontal="center" vertical="center"/>
    </xf>
    <xf numFmtId="0" fontId="4" fillId="3" borderId="12" xfId="1" applyBorder="1" applyAlignment="1">
      <alignment horizontal="center" vertical="center"/>
    </xf>
    <xf numFmtId="0" fontId="4" fillId="3" borderId="15" xfId="1" applyBorder="1" applyAlignment="1">
      <alignment horizontal="center" vertical="center"/>
    </xf>
    <xf numFmtId="0" fontId="0" fillId="2" borderId="4" xfId="0" applyFill="1" applyBorder="1" applyAlignment="1">
      <alignment horizontal="right" vertical="center" wrapText="1"/>
    </xf>
    <xf numFmtId="0" fontId="0" fillId="2" borderId="5" xfId="0" applyFill="1" applyBorder="1" applyAlignment="1">
      <alignment horizontal="right" vertical="center" wrapText="1"/>
    </xf>
    <xf numFmtId="0" fontId="0" fillId="2" borderId="6" xfId="0" applyFill="1" applyBorder="1" applyAlignment="1">
      <alignment horizontal="right" vertical="center" wrapText="1"/>
    </xf>
    <xf numFmtId="0" fontId="4" fillId="3" borderId="11" xfId="1" applyBorder="1" applyAlignment="1">
      <alignment horizontal="center" vertical="center"/>
    </xf>
    <xf numFmtId="0" fontId="4" fillId="3" borderId="13" xfId="1" applyBorder="1" applyAlignment="1">
      <alignment horizontal="center" vertical="center"/>
    </xf>
    <xf numFmtId="0" fontId="0" fillId="2" borderId="2" xfId="0" applyFill="1" applyBorder="1" applyAlignment="1">
      <alignment horizontal="right" vertical="center" wrapText="1"/>
    </xf>
    <xf numFmtId="0" fontId="0" fillId="2" borderId="1" xfId="0" applyFill="1" applyBorder="1" applyAlignment="1">
      <alignment horizontal="right" vertical="center" wrapText="1"/>
    </xf>
    <xf numFmtId="0" fontId="0" fillId="2" borderId="10" xfId="0" applyFill="1" applyBorder="1" applyAlignment="1">
      <alignment horizontal="right" vertical="center" wrapText="1"/>
    </xf>
    <xf numFmtId="10" fontId="8" fillId="5" borderId="17" xfId="5" applyNumberFormat="1" applyBorder="1" applyAlignment="1" applyProtection="1">
      <alignment horizontal="center" vertical="center"/>
      <protection locked="0"/>
    </xf>
    <xf numFmtId="10" fontId="8" fillId="5" borderId="18" xfId="5" applyNumberFormat="1" applyBorder="1" applyAlignment="1" applyProtection="1">
      <alignment horizontal="center" vertical="center"/>
      <protection locked="0"/>
    </xf>
    <xf numFmtId="10" fontId="8" fillId="5" borderId="19" xfId="5" applyNumberFormat="1" applyBorder="1" applyAlignment="1" applyProtection="1">
      <alignment horizontal="center" vertical="center"/>
      <protection locked="0"/>
    </xf>
  </cellXfs>
  <cellStyles count="7">
    <cellStyle name="40% - הדגשה3" xfId="6" builtinId="39"/>
    <cellStyle name="60% - הדגשה4" xfId="1" builtinId="44"/>
    <cellStyle name="Comma" xfId="3" builtinId="3"/>
    <cellStyle name="Normal" xfId="0" builtinId="0"/>
    <cellStyle name="Normal 2" xfId="2" xr:uid="{00000000-0005-0000-0000-000003000000}"/>
    <cellStyle name="הדגשה1" xfId="4" builtinId="29"/>
    <cellStyle name="קלט" xfId="5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anh/AppData/Local/Box/Box%20Edit/Documents/N6IN4GefuE6AVHV1RvFdZA==/-%20&#1489;&#1497;&#1511;&#1493;&#1512;%20&#1512;&#1493;&#1508;&#1488;%20-%20&#1491;&#1497;&#1493;&#1493;&#1495;%20&#1505;&#1493;&#1508;&#1497;%20-%20&#1491;&#1497;&#1493;&#1493;&#1495;%20&#1500;&#1502;&#1513;&#1512;&#1491;%20&#1492;&#1489;&#1512;&#1497;&#1488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טרם"/>
      <sheetName val="ביקור רופא"/>
      <sheetName val="כמויות לצורך שקלול"/>
      <sheetName val="חיוב 1.7-22.7"/>
      <sheetName val="חיוב 23.7-30.7"/>
      <sheetName val="חיוב מ-8.6.20-30.6.20"/>
    </sheetNames>
    <sheetDataSet>
      <sheetData sheetId="0">
        <row r="8">
          <cell r="D8">
            <v>21</v>
          </cell>
        </row>
        <row r="11">
          <cell r="D11">
            <v>9</v>
          </cell>
        </row>
        <row r="15">
          <cell r="D15">
            <v>6</v>
          </cell>
        </row>
        <row r="18">
          <cell r="D18">
            <v>4</v>
          </cell>
        </row>
        <row r="19">
          <cell r="D19">
            <v>37</v>
          </cell>
        </row>
        <row r="20">
          <cell r="D20">
            <v>1652</v>
          </cell>
        </row>
        <row r="21">
          <cell r="D21">
            <v>304</v>
          </cell>
        </row>
        <row r="22">
          <cell r="D22">
            <v>432</v>
          </cell>
        </row>
        <row r="25">
          <cell r="D25">
            <v>6</v>
          </cell>
        </row>
        <row r="26">
          <cell r="D26">
            <v>41</v>
          </cell>
        </row>
        <row r="27">
          <cell r="D27">
            <v>9</v>
          </cell>
        </row>
        <row r="28">
          <cell r="D28">
            <v>6</v>
          </cell>
        </row>
        <row r="29">
          <cell r="D29">
            <v>0</v>
          </cell>
        </row>
        <row r="30">
          <cell r="D30">
            <v>2</v>
          </cell>
        </row>
      </sheetData>
      <sheetData sheetId="1">
        <row r="8">
          <cell r="D8">
            <v>176</v>
          </cell>
        </row>
        <row r="9">
          <cell r="D9">
            <v>0</v>
          </cell>
        </row>
        <row r="10">
          <cell r="D10">
            <v>52</v>
          </cell>
        </row>
        <row r="11">
          <cell r="D11">
            <v>0</v>
          </cell>
        </row>
        <row r="12">
          <cell r="D12">
            <v>12.5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7">
          <cell r="D17">
            <v>0</v>
          </cell>
        </row>
        <row r="18">
          <cell r="D18">
            <v>6</v>
          </cell>
        </row>
        <row r="19">
          <cell r="D19">
            <v>183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5">
          <cell r="D25">
            <v>53</v>
          </cell>
        </row>
        <row r="26">
          <cell r="D26">
            <v>246</v>
          </cell>
        </row>
        <row r="27">
          <cell r="D27">
            <v>19</v>
          </cell>
        </row>
        <row r="28">
          <cell r="D28">
            <v>21</v>
          </cell>
        </row>
        <row r="29">
          <cell r="D29">
            <v>19</v>
          </cell>
        </row>
        <row r="30">
          <cell r="D30">
            <v>24</v>
          </cell>
        </row>
        <row r="31">
          <cell r="D31">
            <v>30</v>
          </cell>
        </row>
        <row r="32">
          <cell r="D32">
            <v>6</v>
          </cell>
        </row>
        <row r="33">
          <cell r="D33">
            <v>0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.25" x14ac:dyDescent="0.2"/>
  <cols>
    <col min="1" max="1" width="53.875" bestFit="1" customWidth="1"/>
    <col min="2" max="2" width="37" customWidth="1"/>
  </cols>
  <sheetData>
    <row r="1" spans="1:4" s="2" customFormat="1" ht="57" x14ac:dyDescent="0.2">
      <c r="B1" s="2" t="s">
        <v>5</v>
      </c>
      <c r="C1" s="2" t="s">
        <v>6</v>
      </c>
      <c r="D1" s="2" t="s">
        <v>7</v>
      </c>
    </row>
    <row r="2" spans="1:4" x14ac:dyDescent="0.2">
      <c r="A2" t="s">
        <v>8</v>
      </c>
      <c r="B2">
        <f>AVERAGE('[1]ביקור רופא'!D8,[1]טרם!D8)</f>
        <v>98.5</v>
      </c>
      <c r="C2">
        <v>100</v>
      </c>
      <c r="D2">
        <f>ROUND(B2/4*12,-1)</f>
        <v>300</v>
      </c>
    </row>
    <row r="3" spans="1:4" x14ac:dyDescent="0.2">
      <c r="A3" t="s">
        <v>9</v>
      </c>
      <c r="B3">
        <f>AVERAGE('[1]ביקור רופא'!D9,[1]טרם!D9)</f>
        <v>0</v>
      </c>
      <c r="C3">
        <v>5</v>
      </c>
      <c r="D3">
        <v>2</v>
      </c>
    </row>
    <row r="4" spans="1:4" x14ac:dyDescent="0.2">
      <c r="A4" t="s">
        <v>10</v>
      </c>
      <c r="B4">
        <f>AVERAGE('[1]ביקור רופא'!D10,[1]טרם!D10)</f>
        <v>52</v>
      </c>
      <c r="C4">
        <v>50</v>
      </c>
      <c r="D4">
        <f t="shared" ref="D4:D26" si="0">ROUND(B4/4*12,-1)</f>
        <v>160</v>
      </c>
    </row>
    <row r="5" spans="1:4" x14ac:dyDescent="0.2">
      <c r="A5" t="s">
        <v>11</v>
      </c>
      <c r="B5">
        <f>AVERAGE('[1]ביקור רופא'!D11,[1]טרם!D11)</f>
        <v>4.5</v>
      </c>
      <c r="C5">
        <v>5</v>
      </c>
      <c r="D5">
        <f t="shared" si="0"/>
        <v>10</v>
      </c>
    </row>
    <row r="6" spans="1:4" x14ac:dyDescent="0.2">
      <c r="A6" t="s">
        <v>12</v>
      </c>
      <c r="B6">
        <f>AVERAGE('[1]ביקור רופא'!D12,[1]טרם!D12)</f>
        <v>12.5</v>
      </c>
      <c r="C6">
        <v>15</v>
      </c>
      <c r="D6">
        <f t="shared" si="0"/>
        <v>40</v>
      </c>
    </row>
    <row r="7" spans="1:4" x14ac:dyDescent="0.2">
      <c r="A7" t="s">
        <v>13</v>
      </c>
      <c r="B7">
        <f>AVERAGE('[1]ביקור רופא'!D13,[1]טרם!D13)</f>
        <v>0</v>
      </c>
      <c r="C7">
        <v>4</v>
      </c>
      <c r="D7">
        <v>2</v>
      </c>
    </row>
    <row r="8" spans="1:4" x14ac:dyDescent="0.2">
      <c r="A8" t="s">
        <v>14</v>
      </c>
      <c r="B8">
        <f>AVERAGE('[1]ביקור רופא'!D14,[1]טרם!D14)</f>
        <v>0</v>
      </c>
      <c r="C8">
        <v>4</v>
      </c>
      <c r="D8">
        <v>2</v>
      </c>
    </row>
    <row r="9" spans="1:4" x14ac:dyDescent="0.2">
      <c r="A9" t="s">
        <v>15</v>
      </c>
      <c r="B9">
        <f>AVERAGE('[1]ביקור רופא'!D15,[1]טרם!D15)</f>
        <v>3</v>
      </c>
      <c r="C9">
        <v>3</v>
      </c>
      <c r="D9">
        <f t="shared" si="0"/>
        <v>10</v>
      </c>
    </row>
    <row r="10" spans="1:4" x14ac:dyDescent="0.2">
      <c r="A10" t="s">
        <v>16</v>
      </c>
    </row>
    <row r="11" spans="1:4" x14ac:dyDescent="0.2">
      <c r="A11" t="s">
        <v>17</v>
      </c>
      <c r="B11">
        <f>AVERAGE('[1]ביקור רופא'!D17,[1]טרם!D17)</f>
        <v>0</v>
      </c>
      <c r="C11">
        <v>5</v>
      </c>
      <c r="D11">
        <v>2</v>
      </c>
    </row>
    <row r="12" spans="1:4" x14ac:dyDescent="0.2">
      <c r="A12" t="s">
        <v>18</v>
      </c>
      <c r="B12">
        <f>AVERAGE('[1]ביקור רופא'!D18,[1]טרם!D18)</f>
        <v>5</v>
      </c>
      <c r="C12">
        <v>5</v>
      </c>
      <c r="D12">
        <f t="shared" si="0"/>
        <v>20</v>
      </c>
    </row>
    <row r="13" spans="1:4" x14ac:dyDescent="0.2">
      <c r="A13" t="s">
        <v>19</v>
      </c>
      <c r="B13">
        <f>AVERAGE('[1]ביקור רופא'!D19,[1]טרם!D19)</f>
        <v>110</v>
      </c>
      <c r="C13">
        <v>100</v>
      </c>
      <c r="D13">
        <f t="shared" si="0"/>
        <v>330</v>
      </c>
    </row>
    <row r="14" spans="1:4" x14ac:dyDescent="0.2">
      <c r="A14" t="s">
        <v>20</v>
      </c>
      <c r="B14">
        <f>AVERAGE('[1]ביקור רופא'!D20,[1]טרם!D20)</f>
        <v>826</v>
      </c>
      <c r="C14">
        <v>900</v>
      </c>
      <c r="D14">
        <f t="shared" si="0"/>
        <v>2480</v>
      </c>
    </row>
    <row r="15" spans="1:4" x14ac:dyDescent="0.2">
      <c r="A15" t="s">
        <v>21</v>
      </c>
      <c r="B15">
        <f>AVERAGE('[1]ביקור רופא'!D21,[1]טרם!D21)</f>
        <v>152</v>
      </c>
      <c r="C15">
        <v>150</v>
      </c>
      <c r="D15">
        <f t="shared" si="0"/>
        <v>460</v>
      </c>
    </row>
    <row r="16" spans="1:4" x14ac:dyDescent="0.2">
      <c r="A16" t="s">
        <v>22</v>
      </c>
      <c r="B16">
        <f>AVERAGE('[1]ביקור רופא'!D22,[1]טרם!D22)</f>
        <v>216</v>
      </c>
      <c r="C16">
        <v>200</v>
      </c>
      <c r="D16">
        <f t="shared" si="0"/>
        <v>650</v>
      </c>
    </row>
    <row r="17" spans="1:4" x14ac:dyDescent="0.2">
      <c r="A17" t="s">
        <v>23</v>
      </c>
      <c r="B17">
        <f>AVERAGE('[1]ביקור רופא'!D23,[1]טרם!D23)</f>
        <v>0</v>
      </c>
      <c r="C17">
        <v>4</v>
      </c>
    </row>
    <row r="18" spans="1:4" x14ac:dyDescent="0.2">
      <c r="A18" t="s">
        <v>24</v>
      </c>
    </row>
    <row r="19" spans="1:4" x14ac:dyDescent="0.2">
      <c r="A19" t="s">
        <v>25</v>
      </c>
      <c r="B19">
        <f>AVERAGE('[1]ביקור רופא'!D25,[1]טרם!D25)</f>
        <v>29.5</v>
      </c>
      <c r="C19">
        <v>30</v>
      </c>
      <c r="D19">
        <f t="shared" si="0"/>
        <v>90</v>
      </c>
    </row>
    <row r="20" spans="1:4" x14ac:dyDescent="0.2">
      <c r="A20" t="s">
        <v>26</v>
      </c>
      <c r="B20">
        <f>AVERAGE('[1]ביקור רופא'!D26,[1]טרם!D26)</f>
        <v>143.5</v>
      </c>
      <c r="C20">
        <v>150</v>
      </c>
      <c r="D20">
        <f t="shared" si="0"/>
        <v>430</v>
      </c>
    </row>
    <row r="21" spans="1:4" x14ac:dyDescent="0.2">
      <c r="A21" t="s">
        <v>27</v>
      </c>
      <c r="B21">
        <f>AVERAGE('[1]ביקור רופא'!D27,[1]טרם!D27)</f>
        <v>14</v>
      </c>
      <c r="C21">
        <v>15</v>
      </c>
      <c r="D21">
        <f t="shared" si="0"/>
        <v>40</v>
      </c>
    </row>
    <row r="22" spans="1:4" x14ac:dyDescent="0.2">
      <c r="A22" t="s">
        <v>28</v>
      </c>
      <c r="B22">
        <f>AVERAGE('[1]ביקור רופא'!D28,[1]טרם!D28)</f>
        <v>13.5</v>
      </c>
      <c r="C22">
        <v>15</v>
      </c>
      <c r="D22">
        <f t="shared" si="0"/>
        <v>40</v>
      </c>
    </row>
    <row r="23" spans="1:4" x14ac:dyDescent="0.2">
      <c r="A23" t="s">
        <v>29</v>
      </c>
      <c r="B23">
        <f>AVERAGE('[1]ביקור רופא'!D29,[1]טרם!D29)</f>
        <v>9.5</v>
      </c>
      <c r="C23">
        <v>10</v>
      </c>
      <c r="D23">
        <f t="shared" si="0"/>
        <v>30</v>
      </c>
    </row>
    <row r="24" spans="1:4" x14ac:dyDescent="0.2">
      <c r="A24" t="s">
        <v>30</v>
      </c>
      <c r="B24">
        <f>AVERAGE('[1]ביקור רופא'!D30,[1]טרם!D30)</f>
        <v>13</v>
      </c>
      <c r="C24">
        <v>15</v>
      </c>
      <c r="D24">
        <f t="shared" si="0"/>
        <v>40</v>
      </c>
    </row>
    <row r="25" spans="1:4" x14ac:dyDescent="0.2">
      <c r="A25" t="s">
        <v>31</v>
      </c>
      <c r="B25">
        <f>AVERAGE('[1]ביקור רופא'!D31,[1]טרם!D31)</f>
        <v>30</v>
      </c>
      <c r="C25">
        <v>30</v>
      </c>
      <c r="D25">
        <f t="shared" si="0"/>
        <v>90</v>
      </c>
    </row>
    <row r="26" spans="1:4" x14ac:dyDescent="0.2">
      <c r="A26" t="s">
        <v>32</v>
      </c>
      <c r="B26">
        <f>AVERAGE('[1]ביקור רופא'!D32,[1]טרם!D32)</f>
        <v>6</v>
      </c>
      <c r="C26">
        <v>5</v>
      </c>
      <c r="D26">
        <f t="shared" si="0"/>
        <v>20</v>
      </c>
    </row>
    <row r="27" spans="1:4" x14ac:dyDescent="0.2">
      <c r="A27" t="s">
        <v>3</v>
      </c>
      <c r="B27">
        <f>AVERAGE('[1]ביקור רופא'!D33,[1]טרם!D33)</f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R36"/>
  <sheetViews>
    <sheetView showGridLines="0" rightToLeft="1" tabSelected="1" zoomScaleNormal="100" workbookViewId="0">
      <selection activeCell="D7" sqref="D7"/>
    </sheetView>
  </sheetViews>
  <sheetFormatPr defaultColWidth="8.625" defaultRowHeight="14.25" x14ac:dyDescent="0.2"/>
  <cols>
    <col min="1" max="1" width="35" style="8" bestFit="1" customWidth="1"/>
    <col min="2" max="2" width="16.125" style="7" customWidth="1"/>
    <col min="3" max="3" width="14" style="9" customWidth="1"/>
    <col min="4" max="4" width="14" style="10" customWidth="1"/>
    <col min="5" max="5" width="19.625" style="10" customWidth="1"/>
    <col min="6" max="6" width="8.625" style="10"/>
    <col min="7" max="7" width="13.5" style="10" bestFit="1" customWidth="1"/>
    <col min="8" max="8" width="14.625" style="10" bestFit="1" customWidth="1"/>
    <col min="9" max="9" width="8.625" style="8"/>
    <col min="10" max="10" width="12.25" style="8" bestFit="1" customWidth="1"/>
    <col min="11" max="11" width="13.5" style="8" customWidth="1"/>
    <col min="12" max="12" width="13.5" style="8" bestFit="1" customWidth="1"/>
    <col min="13" max="13" width="11.375" style="8" bestFit="1" customWidth="1"/>
    <col min="14" max="14" width="8.625" style="8"/>
    <col min="15" max="16" width="13.5" style="8" bestFit="1" customWidth="1"/>
    <col min="17" max="17" width="8.625" style="8"/>
    <col min="18" max="18" width="13.5" style="8" bestFit="1" customWidth="1"/>
    <col min="19" max="16384" width="8.625" style="8"/>
  </cols>
  <sheetData>
    <row r="1" spans="1:18" ht="61.5" customHeight="1" x14ac:dyDescent="0.2">
      <c r="A1" s="59" t="s">
        <v>59</v>
      </c>
      <c r="B1" s="59"/>
      <c r="C1" s="59"/>
      <c r="D1" s="59"/>
      <c r="E1" s="59"/>
      <c r="F1" s="59"/>
      <c r="G1" s="59"/>
      <c r="H1" s="59"/>
    </row>
    <row r="2" spans="1:18" ht="61.5" customHeight="1" x14ac:dyDescent="0.2">
      <c r="A2" s="43" t="s">
        <v>70</v>
      </c>
      <c r="B2" s="49" t="s">
        <v>53</v>
      </c>
      <c r="C2" s="43"/>
      <c r="D2" s="43"/>
      <c r="E2" s="43"/>
      <c r="F2" s="43"/>
      <c r="G2" s="43"/>
      <c r="H2" s="43"/>
    </row>
    <row r="3" spans="1:18" ht="15" thickBot="1" x14ac:dyDescent="0.25"/>
    <row r="4" spans="1:18" ht="15" thickTop="1" x14ac:dyDescent="0.2">
      <c r="A4" s="66" t="s">
        <v>36</v>
      </c>
      <c r="B4" s="67"/>
      <c r="C4" s="67"/>
      <c r="D4" s="68"/>
      <c r="E4" s="72"/>
      <c r="F4" s="67"/>
      <c r="G4" s="67"/>
      <c r="H4" s="73"/>
    </row>
    <row r="5" spans="1:18" x14ac:dyDescent="0.2">
      <c r="A5" s="60" t="s">
        <v>39</v>
      </c>
      <c r="B5" s="61"/>
      <c r="C5" s="61"/>
      <c r="D5" s="61"/>
      <c r="E5" s="61"/>
      <c r="F5" s="61"/>
      <c r="G5" s="61"/>
      <c r="H5" s="62"/>
    </row>
    <row r="6" spans="1:18" ht="60" x14ac:dyDescent="0.2">
      <c r="A6" s="32" t="s">
        <v>1</v>
      </c>
      <c r="B6" s="33" t="s">
        <v>48</v>
      </c>
      <c r="C6" s="34" t="s">
        <v>67</v>
      </c>
      <c r="D6" s="35" t="s">
        <v>82</v>
      </c>
      <c r="E6" s="36" t="s">
        <v>52</v>
      </c>
      <c r="F6" s="35" t="s">
        <v>4</v>
      </c>
      <c r="G6" s="46" t="s">
        <v>71</v>
      </c>
      <c r="H6" s="37" t="s">
        <v>69</v>
      </c>
    </row>
    <row r="7" spans="1:18" ht="57" x14ac:dyDescent="0.2">
      <c r="A7" s="51" t="s">
        <v>79</v>
      </c>
      <c r="B7" s="11" t="s">
        <v>49</v>
      </c>
      <c r="C7" s="27" t="s">
        <v>81</v>
      </c>
      <c r="D7" s="53">
        <v>0</v>
      </c>
      <c r="E7" s="12">
        <f>D7</f>
        <v>0</v>
      </c>
      <c r="F7" s="13">
        <v>12</v>
      </c>
      <c r="G7" s="47">
        <f>F7*E7</f>
        <v>0</v>
      </c>
      <c r="H7" s="14">
        <f>IF($B$2="לא",E7,1.17*E7)*F7</f>
        <v>0</v>
      </c>
      <c r="K7" s="44"/>
    </row>
    <row r="8" spans="1:18" ht="57" x14ac:dyDescent="0.2">
      <c r="A8" s="15" t="s">
        <v>40</v>
      </c>
      <c r="B8" s="11" t="s">
        <v>55</v>
      </c>
      <c r="C8" s="28">
        <v>337</v>
      </c>
      <c r="D8" s="48">
        <v>0</v>
      </c>
      <c r="E8" s="12">
        <f>C8*(1-D8)</f>
        <v>337</v>
      </c>
      <c r="F8" s="29">
        <v>420</v>
      </c>
      <c r="G8" s="47">
        <f t="shared" ref="G8" si="0">F8*E8</f>
        <v>141540</v>
      </c>
      <c r="H8" s="14">
        <f t="shared" ref="H8" si="1">IF($B$2="לא",E8,1.17*E8)*F8</f>
        <v>165601.79999999999</v>
      </c>
      <c r="L8" s="39"/>
      <c r="R8" s="38"/>
    </row>
    <row r="9" spans="1:18" x14ac:dyDescent="0.2">
      <c r="A9" s="30" t="s">
        <v>46</v>
      </c>
      <c r="B9" s="31" t="s">
        <v>57</v>
      </c>
      <c r="C9" s="52">
        <v>90</v>
      </c>
      <c r="D9" s="48">
        <v>0</v>
      </c>
      <c r="E9" s="12">
        <f>C9*(1-D9)</f>
        <v>90</v>
      </c>
      <c r="F9" s="17">
        <v>264</v>
      </c>
      <c r="G9" s="47">
        <f>F9*E9</f>
        <v>23760</v>
      </c>
      <c r="H9" s="14">
        <f>IF($B$2="לא",E9,1.17*E9)*F9</f>
        <v>27799.200000000001</v>
      </c>
      <c r="K9" s="39"/>
      <c r="O9" s="40"/>
      <c r="P9" s="39"/>
      <c r="R9" s="39"/>
    </row>
    <row r="10" spans="1:18" x14ac:dyDescent="0.2">
      <c r="A10" s="63" t="s">
        <v>44</v>
      </c>
      <c r="B10" s="64"/>
      <c r="C10" s="64"/>
      <c r="D10" s="64"/>
      <c r="E10" s="64"/>
      <c r="F10" s="64"/>
      <c r="G10" s="64"/>
      <c r="H10" s="65"/>
      <c r="L10" s="38"/>
      <c r="O10" s="40"/>
      <c r="P10" s="39"/>
      <c r="R10" s="39"/>
    </row>
    <row r="11" spans="1:18" ht="42.75" x14ac:dyDescent="0.2">
      <c r="A11" s="15" t="s">
        <v>41</v>
      </c>
      <c r="B11" s="11" t="s">
        <v>50</v>
      </c>
      <c r="C11" s="28">
        <v>337</v>
      </c>
      <c r="D11" s="77">
        <v>0</v>
      </c>
      <c r="E11" s="12">
        <f>C11*(1-D11)</f>
        <v>337</v>
      </c>
      <c r="F11" s="13">
        <v>120</v>
      </c>
      <c r="G11" s="47">
        <f t="shared" ref="G11:G15" si="2">F11*E11</f>
        <v>40440</v>
      </c>
      <c r="H11" s="14">
        <f t="shared" ref="H11:H22" si="3">IF($B$2="לא",E11,1.17*E11)*F11</f>
        <v>47314.799999999996</v>
      </c>
      <c r="K11" s="39"/>
      <c r="L11" s="39"/>
      <c r="N11" s="7"/>
      <c r="O11" s="40"/>
      <c r="P11" s="39"/>
      <c r="R11" s="39"/>
    </row>
    <row r="12" spans="1:18" ht="42.75" x14ac:dyDescent="0.2">
      <c r="A12" s="15" t="s">
        <v>42</v>
      </c>
      <c r="B12" s="11" t="s">
        <v>50</v>
      </c>
      <c r="C12" s="28">
        <v>337</v>
      </c>
      <c r="D12" s="78"/>
      <c r="E12" s="12">
        <f>C12*(1-D11)</f>
        <v>337</v>
      </c>
      <c r="F12" s="13">
        <v>360</v>
      </c>
      <c r="G12" s="47">
        <f t="shared" si="2"/>
        <v>121320</v>
      </c>
      <c r="H12" s="14">
        <f t="shared" si="3"/>
        <v>141944.4</v>
      </c>
      <c r="K12" s="39"/>
      <c r="O12" s="39"/>
      <c r="P12" s="39"/>
    </row>
    <row r="13" spans="1:18" ht="42.75" x14ac:dyDescent="0.2">
      <c r="A13" s="15" t="s">
        <v>43</v>
      </c>
      <c r="B13" s="11" t="s">
        <v>50</v>
      </c>
      <c r="C13" s="28">
        <v>337</v>
      </c>
      <c r="D13" s="78"/>
      <c r="E13" s="12">
        <f>C13*(1-D11)</f>
        <v>337</v>
      </c>
      <c r="F13" s="13">
        <v>360</v>
      </c>
      <c r="G13" s="47">
        <f t="shared" si="2"/>
        <v>121320</v>
      </c>
      <c r="H13" s="14">
        <f t="shared" si="3"/>
        <v>141944.4</v>
      </c>
      <c r="K13" s="39"/>
      <c r="O13" s="39"/>
    </row>
    <row r="14" spans="1:18" ht="42.75" x14ac:dyDescent="0.2">
      <c r="A14" s="30" t="s">
        <v>45</v>
      </c>
      <c r="B14" s="16" t="s">
        <v>50</v>
      </c>
      <c r="C14" s="28">
        <v>337</v>
      </c>
      <c r="D14" s="79"/>
      <c r="E14" s="12">
        <f>C14*(1-D11)</f>
        <v>337</v>
      </c>
      <c r="F14" s="17">
        <v>1200</v>
      </c>
      <c r="G14" s="47">
        <f>F14*E14</f>
        <v>404400</v>
      </c>
      <c r="H14" s="14">
        <f>IF($B$2="לא",E14,1.17*E14)*F14</f>
        <v>473147.99999999994</v>
      </c>
      <c r="K14" s="39"/>
      <c r="O14" s="39"/>
    </row>
    <row r="15" spans="1:18" ht="42.75" x14ac:dyDescent="0.2">
      <c r="A15" s="30" t="s">
        <v>47</v>
      </c>
      <c r="B15" s="11" t="s">
        <v>51</v>
      </c>
      <c r="C15" s="52">
        <v>150</v>
      </c>
      <c r="D15" s="48">
        <v>0</v>
      </c>
      <c r="E15" s="12">
        <f t="shared" ref="E15" si="4">C15*(1-D15)</f>
        <v>150</v>
      </c>
      <c r="F15" s="13">
        <v>1200</v>
      </c>
      <c r="G15" s="47">
        <f t="shared" si="2"/>
        <v>180000</v>
      </c>
      <c r="H15" s="14">
        <f t="shared" si="3"/>
        <v>210600</v>
      </c>
      <c r="K15" s="39"/>
    </row>
    <row r="16" spans="1:18" ht="14.1" customHeight="1" x14ac:dyDescent="0.2">
      <c r="A16" s="69" t="s">
        <v>76</v>
      </c>
      <c r="B16" s="70"/>
      <c r="C16" s="70"/>
      <c r="D16" s="70"/>
      <c r="E16" s="71"/>
      <c r="F16" s="21"/>
      <c r="G16" s="21"/>
      <c r="H16" s="22"/>
    </row>
    <row r="17" spans="1:15" ht="28.5" x14ac:dyDescent="0.2">
      <c r="A17" s="18" t="s">
        <v>58</v>
      </c>
      <c r="B17" s="19" t="s">
        <v>63</v>
      </c>
      <c r="C17" s="27">
        <v>500</v>
      </c>
      <c r="D17" s="48">
        <v>0</v>
      </c>
      <c r="E17" s="12">
        <f>C17*(1-D17)</f>
        <v>500</v>
      </c>
      <c r="F17" s="20">
        <v>100</v>
      </c>
      <c r="G17" s="47">
        <f t="shared" ref="G17:G18" si="5">F17*E17</f>
        <v>50000</v>
      </c>
      <c r="H17" s="14">
        <f t="shared" si="3"/>
        <v>58500</v>
      </c>
      <c r="K17" s="39"/>
      <c r="O17" s="39"/>
    </row>
    <row r="18" spans="1:15" x14ac:dyDescent="0.2">
      <c r="A18" s="18" t="s">
        <v>3</v>
      </c>
      <c r="B18" s="19" t="s">
        <v>64</v>
      </c>
      <c r="C18" s="27">
        <v>250</v>
      </c>
      <c r="D18" s="48">
        <v>0</v>
      </c>
      <c r="E18" s="12">
        <v>250</v>
      </c>
      <c r="F18" s="20">
        <v>200</v>
      </c>
      <c r="G18" s="47">
        <f t="shared" si="5"/>
        <v>50000</v>
      </c>
      <c r="H18" s="14">
        <f t="shared" si="3"/>
        <v>58500</v>
      </c>
      <c r="K18" s="39"/>
    </row>
    <row r="19" spans="1:15" ht="14.1" customHeight="1" x14ac:dyDescent="0.2">
      <c r="A19" s="74" t="s">
        <v>77</v>
      </c>
      <c r="B19" s="71"/>
      <c r="C19" s="75"/>
      <c r="D19" s="75"/>
      <c r="E19" s="23"/>
      <c r="F19" s="21"/>
      <c r="G19" s="21"/>
      <c r="H19" s="22"/>
      <c r="L19" s="39"/>
    </row>
    <row r="20" spans="1:15" ht="29.25" x14ac:dyDescent="0.2">
      <c r="A20" s="24" t="s">
        <v>60</v>
      </c>
      <c r="B20" s="24" t="s">
        <v>65</v>
      </c>
      <c r="C20" s="27">
        <v>120</v>
      </c>
      <c r="D20" s="48">
        <v>0</v>
      </c>
      <c r="E20" s="12">
        <f>C20*(1-D20)</f>
        <v>120</v>
      </c>
      <c r="F20" s="20">
        <v>500</v>
      </c>
      <c r="G20" s="47">
        <f t="shared" ref="G20:G22" si="6">F20*E20</f>
        <v>60000</v>
      </c>
      <c r="H20" s="14">
        <f t="shared" si="3"/>
        <v>70199.999999999985</v>
      </c>
      <c r="K20" s="39"/>
    </row>
    <row r="21" spans="1:15" x14ac:dyDescent="0.2">
      <c r="A21" s="41" t="s">
        <v>61</v>
      </c>
      <c r="B21" s="24" t="s">
        <v>65</v>
      </c>
      <c r="C21" s="27">
        <v>30</v>
      </c>
      <c r="D21" s="48">
        <v>0</v>
      </c>
      <c r="E21" s="12">
        <f>C21*(1-D21)</f>
        <v>30</v>
      </c>
      <c r="F21" s="50">
        <v>1300</v>
      </c>
      <c r="G21" s="47">
        <f t="shared" si="6"/>
        <v>39000</v>
      </c>
      <c r="H21" s="14">
        <f t="shared" si="3"/>
        <v>45629.999999999993</v>
      </c>
      <c r="K21" s="39"/>
    </row>
    <row r="22" spans="1:15" x14ac:dyDescent="0.2">
      <c r="A22" s="41" t="s">
        <v>62</v>
      </c>
      <c r="B22" s="24" t="s">
        <v>65</v>
      </c>
      <c r="C22" s="27">
        <v>40</v>
      </c>
      <c r="D22" s="48">
        <v>0</v>
      </c>
      <c r="E22" s="12">
        <f>C22*(1-D22)</f>
        <v>40</v>
      </c>
      <c r="F22" s="50">
        <v>1300</v>
      </c>
      <c r="G22" s="47">
        <f t="shared" si="6"/>
        <v>52000</v>
      </c>
      <c r="H22" s="14">
        <f t="shared" si="3"/>
        <v>60839.999999999993</v>
      </c>
      <c r="K22" s="39"/>
    </row>
    <row r="23" spans="1:15" x14ac:dyDescent="0.2">
      <c r="A23" s="76" t="s">
        <v>80</v>
      </c>
      <c r="B23" s="70"/>
      <c r="C23" s="70"/>
      <c r="D23" s="70"/>
      <c r="E23" s="70"/>
      <c r="F23" s="70"/>
      <c r="G23" s="70"/>
      <c r="H23" s="71"/>
    </row>
    <row r="24" spans="1:15" x14ac:dyDescent="0.2">
      <c r="A24" s="42" t="s">
        <v>78</v>
      </c>
      <c r="B24" s="6"/>
      <c r="C24" s="54" t="s">
        <v>56</v>
      </c>
      <c r="D24" s="55"/>
      <c r="E24" s="55"/>
      <c r="F24" s="55"/>
      <c r="G24" s="55"/>
      <c r="H24" s="56"/>
    </row>
    <row r="25" spans="1:15" x14ac:dyDescent="0.2">
      <c r="A25" s="5" t="s">
        <v>38</v>
      </c>
      <c r="B25" s="6"/>
      <c r="C25" s="54" t="s">
        <v>37</v>
      </c>
      <c r="D25" s="55"/>
      <c r="E25" s="55"/>
      <c r="F25" s="55"/>
      <c r="G25" s="55"/>
      <c r="H25" s="56"/>
    </row>
    <row r="26" spans="1:15" x14ac:dyDescent="0.2">
      <c r="A26" s="5" t="s">
        <v>35</v>
      </c>
      <c r="B26" s="42" t="s">
        <v>66</v>
      </c>
      <c r="C26" s="27">
        <v>35</v>
      </c>
      <c r="D26" s="48">
        <v>0</v>
      </c>
      <c r="E26" s="12">
        <f>C26*(1-D26)</f>
        <v>35</v>
      </c>
      <c r="F26" s="50">
        <v>1300</v>
      </c>
      <c r="G26" s="47">
        <f>F26*E26</f>
        <v>45500</v>
      </c>
      <c r="H26" s="14">
        <f t="shared" ref="H26" si="7">IF($B$2="לא",E26,1.17*E26)*F26</f>
        <v>53234.999999999993</v>
      </c>
      <c r="K26" s="39"/>
    </row>
    <row r="27" spans="1:15" x14ac:dyDescent="0.2">
      <c r="A27" s="57" t="s">
        <v>68</v>
      </c>
      <c r="B27" s="58"/>
      <c r="C27" s="58"/>
      <c r="D27" s="58"/>
      <c r="E27" s="58"/>
      <c r="F27" s="58"/>
      <c r="G27" s="25">
        <f>SUM(G7:G26)</f>
        <v>1329280</v>
      </c>
      <c r="H27" s="25">
        <f>SUM(H7:H26)</f>
        <v>1555257.5999999999</v>
      </c>
      <c r="J27" s="39"/>
      <c r="K27" s="39"/>
    </row>
    <row r="28" spans="1:15" x14ac:dyDescent="0.2">
      <c r="A28" s="4"/>
      <c r="B28" s="4"/>
    </row>
    <row r="30" spans="1:15" x14ac:dyDescent="0.2">
      <c r="A30" s="8" t="s">
        <v>2</v>
      </c>
      <c r="C30" s="8" t="s">
        <v>73</v>
      </c>
      <c r="D30" s="8"/>
      <c r="E30" s="26" t="s">
        <v>33</v>
      </c>
      <c r="H30" s="26" t="s">
        <v>34</v>
      </c>
    </row>
    <row r="31" spans="1:15" ht="31.5" x14ac:dyDescent="0.2">
      <c r="A31" s="1" t="s">
        <v>0</v>
      </c>
      <c r="B31" s="1"/>
      <c r="C31" s="8" t="s">
        <v>72</v>
      </c>
      <c r="D31" s="8"/>
      <c r="E31" s="1" t="s">
        <v>74</v>
      </c>
      <c r="F31" s="3"/>
      <c r="G31" s="3"/>
      <c r="H31" s="26" t="s">
        <v>75</v>
      </c>
    </row>
    <row r="35" spans="1:1" x14ac:dyDescent="0.2">
      <c r="A35" s="45" t="s">
        <v>53</v>
      </c>
    </row>
    <row r="36" spans="1:1" x14ac:dyDescent="0.2">
      <c r="A36" s="45" t="s">
        <v>54</v>
      </c>
    </row>
  </sheetData>
  <sheetProtection algorithmName="SHA-512" hashValue="KC2CC8GySf/T1XZ04OkCQp4USzly/JygVRKEZLQHG2vbMhsHdidLbjPr/gb9vjNpkfHMcKxkm2uowXAyK6yJKA==" saltValue="jS8UKUnZ8IyHFg++fTLn0g==" spinCount="100000" sheet="1" selectLockedCells="1"/>
  <mergeCells count="12">
    <mergeCell ref="C25:H25"/>
    <mergeCell ref="A27:F27"/>
    <mergeCell ref="A1:H1"/>
    <mergeCell ref="A5:H5"/>
    <mergeCell ref="A10:H10"/>
    <mergeCell ref="A4:D4"/>
    <mergeCell ref="A16:E16"/>
    <mergeCell ref="E4:H4"/>
    <mergeCell ref="A19:D19"/>
    <mergeCell ref="A23:H23"/>
    <mergeCell ref="C24:H24"/>
    <mergeCell ref="D11:D14"/>
  </mergeCells>
  <dataValidations count="1">
    <dataValidation type="list" allowBlank="1" showInputMessage="1" showErrorMessage="1" sqref="B2" xr:uid="{00000000-0002-0000-0100-000000000000}">
      <formula1>$A$35:$A$36</formula1>
    </dataValidation>
  </dataValidation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כמויות לצורך שקלול</vt:lpstr>
      <vt:lpstr>הצעת מחיר </vt:lpstr>
      <vt:lpstr>'הצעת מחיר 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Ziv Yigal</cp:lastModifiedBy>
  <cp:lastPrinted>2023-05-02T05:32:21Z</cp:lastPrinted>
  <dcterms:created xsi:type="dcterms:W3CDTF">2020-08-12T05:28:26Z</dcterms:created>
  <dcterms:modified xsi:type="dcterms:W3CDTF">2023-07-23T06:32:30Z</dcterms:modified>
</cp:coreProperties>
</file>